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LS\AAC\AIT\SCORSONELLI\RDA PUBBLICHE\GARE\RDA n. 440307_subscription triennale Autodesk_anno 2025\Documenti per tender\"/>
    </mc:Choice>
  </mc:AlternateContent>
  <xr:revisionPtr revIDLastSave="0" documentId="13_ncr:1_{28E73244-F49D-413A-9028-5EC9FDD9BD2D}" xr6:coauthVersionLast="47" xr6:coauthVersionMax="47" xr10:uidLastSave="{00000000-0000-0000-0000-000000000000}"/>
  <bookViews>
    <workbookView xWindow="-108" yWindow="-108" windowWidth="23256" windowHeight="12456" xr2:uid="{6261BD15-42F0-486C-821D-64DEBAB2E73D}"/>
  </bookViews>
  <sheets>
    <sheet name="schema di offer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H6" i="1" s="1"/>
  <c r="G7" i="1"/>
  <c r="H7" i="1" s="1"/>
  <c r="G8" i="1"/>
  <c r="G9" i="1"/>
  <c r="G10" i="1"/>
  <c r="H10" i="1" s="1"/>
  <c r="G11" i="1"/>
  <c r="H11" i="1" s="1"/>
  <c r="G12" i="1"/>
  <c r="H12" i="1" s="1"/>
  <c r="G13" i="1"/>
  <c r="H13" i="1" s="1"/>
  <c r="G5" i="1"/>
  <c r="G17" i="1"/>
  <c r="G18" i="1" s="1"/>
  <c r="H8" i="1"/>
  <c r="H9" i="1"/>
  <c r="E14" i="1"/>
  <c r="G14" i="1" l="1"/>
  <c r="H5" i="1"/>
  <c r="H14" i="1" s="1"/>
  <c r="H20" i="1" l="1"/>
</calcChain>
</file>

<file path=xl/sharedStrings.xml><?xml version="1.0" encoding="utf-8"?>
<sst xmlns="http://schemas.openxmlformats.org/spreadsheetml/2006/main" count="38" uniqueCount="28">
  <si>
    <t>Subscription licenze software Autodesk e Attività di sviluppo su Piattaforma Autodesk</t>
  </si>
  <si>
    <t>contratto Autodesk</t>
  </si>
  <si>
    <t xml:space="preserve">Licenze Software Autodesk </t>
  </si>
  <si>
    <t>importo annuale complessivo</t>
  </si>
  <si>
    <t>110003390942</t>
  </si>
  <si>
    <t>Architecture Engineering &amp; Construction Collection Commercial Single-user Annual Subscription Renewal Switched From M2S Multi-User 2:1 Trade-In</t>
  </si>
  <si>
    <t>110003391857</t>
  </si>
  <si>
    <t>Architecture Engineering &amp; Construction Collection Commercial Single-user Annual Subscription Renewal Switched From Network Maintenance 2:1 Trade-In</t>
  </si>
  <si>
    <t>110003861053</t>
  </si>
  <si>
    <t>110003862838</t>
  </si>
  <si>
    <t>AutoCAD - including specialized toolsets Commercial Single-user Annual Subscription Renewal</t>
  </si>
  <si>
    <t>110004273549</t>
  </si>
  <si>
    <t>Premium SUB Commercial Single-user Annual Subscription Renewal</t>
  </si>
  <si>
    <t>110004643538</t>
  </si>
  <si>
    <t>110004643469</t>
  </si>
  <si>
    <t>TOTALE</t>
  </si>
  <si>
    <t>*</t>
  </si>
  <si>
    <t>Importo totale</t>
  </si>
  <si>
    <t>Specialista di prodotto Senior</t>
  </si>
  <si>
    <t xml:space="preserve">TOTALE </t>
  </si>
  <si>
    <t>quantità</t>
  </si>
  <si>
    <t>giornate uomo</t>
  </si>
  <si>
    <t>importo totale triennale complessivo</t>
  </si>
  <si>
    <t>CONSULENZA DI SAM (SOFTWARE ASSET MANAGEMENT) e AMS (APPLICATION MANINTENANCE SERVICE):
• Supporto all’IT nella gestione degli account;
• Supporto all’IT e all’ingegneria per l’analisi delle esigenze e l’ottimizzazione del parco licenze in ottica dei successivi rinnovi;
• Supporto all’IT per la predisposizione dei supporti per la distribuzione dei software;
• Supporto all’installazione delle licenze;
• Consulenza sull’utilizzo della piattaforma Premium.
STUDIO, IMPLEMENTAZIONE ED ORGANIZZAZIONE DEL SISTEMA CLOUD AUTODESK BIM360.</t>
  </si>
  <si>
    <t>ribasso percentuale sull’elenco prezzi</t>
  </si>
  <si>
    <t>importo annuale di ciascuna licenza
(elenco prezzi)</t>
  </si>
  <si>
    <t>tariffa giornaliera
(elenco prezzi)</t>
  </si>
  <si>
    <t>Attività di supporto in ambito Autodesk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</si>
</sst>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%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49" fontId="0" fillId="0" borderId="1" xfId="0" applyNumberFormat="1" applyBorder="1"/>
    <xf numFmtId="4" fontId="0" fillId="0" borderId="2" xfId="0" applyNumberFormat="1" applyBorder="1"/>
    <xf numFmtId="4" fontId="0" fillId="0" borderId="1" xfId="0" applyNumberFormat="1" applyBorder="1"/>
    <xf numFmtId="4" fontId="0" fillId="0" borderId="2" xfId="0" applyNumberFormat="1" applyBorder="1" applyAlignment="1">
      <alignment wrapText="1"/>
    </xf>
    <xf numFmtId="4" fontId="0" fillId="0" borderId="4" xfId="0" applyNumberFormat="1" applyBorder="1"/>
    <xf numFmtId="4" fontId="1" fillId="0" borderId="6" xfId="0" applyNumberFormat="1" applyFont="1" applyBorder="1"/>
    <xf numFmtId="4" fontId="1" fillId="0" borderId="7" xfId="0" applyNumberFormat="1" applyFont="1" applyBorder="1"/>
    <xf numFmtId="4" fontId="0" fillId="0" borderId="7" xfId="0" applyNumberFormat="1" applyBorder="1"/>
    <xf numFmtId="4" fontId="1" fillId="0" borderId="12" xfId="0" applyNumberFormat="1" applyFont="1" applyBorder="1"/>
    <xf numFmtId="4" fontId="1" fillId="0" borderId="13" xfId="0" applyNumberFormat="1" applyFont="1" applyBorder="1"/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1" fillId="0" borderId="7" xfId="0" applyNumberFormat="1" applyFont="1" applyBorder="1"/>
    <xf numFmtId="164" fontId="0" fillId="0" borderId="7" xfId="0" applyNumberFormat="1" applyBorder="1"/>
    <xf numFmtId="164" fontId="1" fillId="0" borderId="13" xfId="0" applyNumberFormat="1" applyFont="1" applyBorder="1"/>
    <xf numFmtId="165" fontId="0" fillId="0" borderId="0" xfId="0" applyNumberFormat="1"/>
    <xf numFmtId="165" fontId="1" fillId="0" borderId="7" xfId="0" applyNumberFormat="1" applyFont="1" applyBorder="1"/>
    <xf numFmtId="165" fontId="0" fillId="0" borderId="9" xfId="0" applyNumberFormat="1" applyBorder="1"/>
    <xf numFmtId="165" fontId="1" fillId="0" borderId="13" xfId="0" applyNumberFormat="1" applyFont="1" applyBorder="1"/>
    <xf numFmtId="164" fontId="0" fillId="0" borderId="3" xfId="0" applyNumberFormat="1" applyBorder="1"/>
    <xf numFmtId="164" fontId="0" fillId="0" borderId="5" xfId="0" applyNumberFormat="1" applyBorder="1"/>
    <xf numFmtId="164" fontId="1" fillId="0" borderId="8" xfId="0" applyNumberFormat="1" applyFont="1" applyBorder="1"/>
    <xf numFmtId="164" fontId="1" fillId="0" borderId="11" xfId="0" applyNumberFormat="1" applyFont="1" applyBorder="1"/>
    <xf numFmtId="4" fontId="1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9" fontId="0" fillId="0" borderId="15" xfId="0" applyNumberFormat="1" applyBorder="1"/>
    <xf numFmtId="4" fontId="0" fillId="0" borderId="16" xfId="0" applyNumberFormat="1" applyBorder="1"/>
    <xf numFmtId="4" fontId="0" fillId="0" borderId="15" xfId="0" applyNumberFormat="1" applyBorder="1"/>
    <xf numFmtId="164" fontId="0" fillId="0" borderId="15" xfId="0" applyNumberFormat="1" applyBorder="1"/>
    <xf numFmtId="164" fontId="0" fillId="0" borderId="17" xfId="0" applyNumberFormat="1" applyBorder="1"/>
    <xf numFmtId="4" fontId="1" fillId="0" borderId="14" xfId="0" applyNumberFormat="1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 wrapText="1"/>
    </xf>
    <xf numFmtId="165" fontId="1" fillId="0" borderId="14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4" fontId="0" fillId="0" borderId="19" xfId="0" applyNumberFormat="1" applyBorder="1"/>
    <xf numFmtId="4" fontId="0" fillId="0" borderId="20" xfId="0" applyNumberFormat="1" applyBorder="1"/>
    <xf numFmtId="164" fontId="0" fillId="0" borderId="20" xfId="0" applyNumberFormat="1" applyBorder="1"/>
    <xf numFmtId="4" fontId="1" fillId="0" borderId="18" xfId="0" applyNumberFormat="1" applyFont="1" applyBorder="1" applyAlignment="1">
      <alignment horizontal="left" vertical="center" indent="14"/>
    </xf>
    <xf numFmtId="4" fontId="0" fillId="0" borderId="14" xfId="0" applyNumberFormat="1" applyBorder="1" applyAlignment="1">
      <alignment wrapText="1"/>
    </xf>
    <xf numFmtId="164" fontId="1" fillId="0" borderId="12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0" fillId="0" borderId="21" xfId="0" applyNumberFormat="1" applyBorder="1" applyAlignment="1">
      <alignment horizontal="left" indent="49"/>
    </xf>
    <xf numFmtId="164" fontId="0" fillId="0" borderId="22" xfId="0" applyNumberFormat="1" applyBorder="1" applyAlignment="1">
      <alignment horizontal="left" indent="49"/>
    </xf>
    <xf numFmtId="164" fontId="1" fillId="0" borderId="9" xfId="0" applyNumberFormat="1" applyFont="1" applyBorder="1" applyAlignment="1">
      <alignment horizontal="left" indent="49"/>
    </xf>
    <xf numFmtId="164" fontId="1" fillId="0" borderId="10" xfId="0" applyNumberFormat="1" applyFont="1" applyBorder="1" applyAlignment="1">
      <alignment horizontal="left" indent="49"/>
    </xf>
    <xf numFmtId="4" fontId="1" fillId="2" borderId="12" xfId="0" applyNumberFormat="1" applyFont="1" applyFill="1" applyBorder="1" applyAlignment="1">
      <alignment horizontal="center"/>
    </xf>
    <xf numFmtId="4" fontId="1" fillId="2" borderId="13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65" fontId="0" fillId="3" borderId="15" xfId="0" applyNumberFormat="1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165" fontId="0" fillId="3" borderId="4" xfId="0" applyNumberFormat="1" applyFill="1" applyBorder="1" applyProtection="1">
      <protection locked="0"/>
    </xf>
    <xf numFmtId="165" fontId="0" fillId="3" borderId="21" xfId="0" applyNumberFormat="1" applyFill="1" applyBorder="1" applyProtection="1"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195E7-C389-448D-A680-531D388D74AA}">
  <dimension ref="B1:H22"/>
  <sheetViews>
    <sheetView tabSelected="1" zoomScaleNormal="100" workbookViewId="0"/>
  </sheetViews>
  <sheetFormatPr defaultRowHeight="14.4" x14ac:dyDescent="0.3"/>
  <cols>
    <col min="1" max="1" width="4.109375" style="1" customWidth="1"/>
    <col min="2" max="2" width="17.44140625" style="1" bestFit="1" customWidth="1"/>
    <col min="3" max="3" width="127.44140625" style="1" bestFit="1" customWidth="1"/>
    <col min="4" max="4" width="12.77734375" style="1" bestFit="1" customWidth="1"/>
    <col min="5" max="5" width="31.21875" style="13" bestFit="1" customWidth="1"/>
    <col min="6" max="6" width="37" style="19" bestFit="1" customWidth="1"/>
    <col min="7" max="7" width="28.44140625" style="13" customWidth="1"/>
    <col min="8" max="8" width="32.109375" style="13" bestFit="1" customWidth="1"/>
    <col min="9" max="9" width="8.88671875" style="1"/>
    <col min="10" max="14" width="10.109375" style="1" bestFit="1" customWidth="1"/>
    <col min="15" max="16384" width="8.88671875" style="1"/>
  </cols>
  <sheetData>
    <row r="1" spans="2:8" ht="15" thickBot="1" x14ac:dyDescent="0.35"/>
    <row r="2" spans="2:8" ht="15" thickBot="1" x14ac:dyDescent="0.35">
      <c r="B2" s="51" t="s">
        <v>0</v>
      </c>
      <c r="C2" s="52"/>
      <c r="D2" s="52"/>
      <c r="E2" s="52"/>
      <c r="F2" s="52"/>
      <c r="G2" s="52"/>
      <c r="H2" s="53"/>
    </row>
    <row r="3" spans="2:8" ht="15" thickBot="1" x14ac:dyDescent="0.35"/>
    <row r="4" spans="2:8" s="27" customFormat="1" ht="29.4" thickBot="1" x14ac:dyDescent="0.35">
      <c r="B4" s="34" t="s">
        <v>1</v>
      </c>
      <c r="C4" s="34" t="s">
        <v>2</v>
      </c>
      <c r="D4" s="35" t="s">
        <v>20</v>
      </c>
      <c r="E4" s="36" t="s">
        <v>25</v>
      </c>
      <c r="F4" s="37" t="s">
        <v>24</v>
      </c>
      <c r="G4" s="39" t="s">
        <v>3</v>
      </c>
      <c r="H4" s="38" t="s">
        <v>22</v>
      </c>
    </row>
    <row r="5" spans="2:8" x14ac:dyDescent="0.3">
      <c r="B5" s="29" t="s">
        <v>4</v>
      </c>
      <c r="C5" s="30" t="s">
        <v>5</v>
      </c>
      <c r="D5" s="31">
        <v>36</v>
      </c>
      <c r="E5" s="32">
        <v>767.51</v>
      </c>
      <c r="F5" s="54"/>
      <c r="G5" s="32">
        <f>+(E5*D5)-(E5*F5*D5)</f>
        <v>27630.36</v>
      </c>
      <c r="H5" s="33">
        <f>+G5*3</f>
        <v>82891.08</v>
      </c>
    </row>
    <row r="6" spans="2:8" x14ac:dyDescent="0.3">
      <c r="B6" s="3" t="s">
        <v>6</v>
      </c>
      <c r="C6" s="4" t="s">
        <v>7</v>
      </c>
      <c r="D6" s="5">
        <v>28</v>
      </c>
      <c r="E6" s="14">
        <v>922.49</v>
      </c>
      <c r="F6" s="55"/>
      <c r="G6" s="14">
        <f t="shared" ref="G6:G13" si="0">+(E6*D6)-(E6*F6*D6)</f>
        <v>25829.72</v>
      </c>
      <c r="H6" s="23">
        <f t="shared" ref="H6:H13" si="1">+G6*3</f>
        <v>77489.16</v>
      </c>
    </row>
    <row r="7" spans="2:8" x14ac:dyDescent="0.3">
      <c r="B7" s="3" t="s">
        <v>8</v>
      </c>
      <c r="C7" s="4" t="s">
        <v>7</v>
      </c>
      <c r="D7" s="5">
        <v>40</v>
      </c>
      <c r="E7" s="14">
        <v>922.49</v>
      </c>
      <c r="F7" s="55"/>
      <c r="G7" s="14">
        <f t="shared" si="0"/>
        <v>36899.599999999999</v>
      </c>
      <c r="H7" s="23">
        <f t="shared" si="1"/>
        <v>110698.79999999999</v>
      </c>
    </row>
    <row r="8" spans="2:8" x14ac:dyDescent="0.3">
      <c r="B8" s="3" t="s">
        <v>9</v>
      </c>
      <c r="C8" s="4" t="s">
        <v>10</v>
      </c>
      <c r="D8" s="5">
        <v>16</v>
      </c>
      <c r="E8" s="14">
        <v>1755.02</v>
      </c>
      <c r="F8" s="55"/>
      <c r="G8" s="14">
        <f t="shared" si="0"/>
        <v>28080.32</v>
      </c>
      <c r="H8" s="23">
        <f t="shared" si="1"/>
        <v>84240.959999999992</v>
      </c>
    </row>
    <row r="9" spans="2:8" x14ac:dyDescent="0.3">
      <c r="B9" s="3" t="s">
        <v>9</v>
      </c>
      <c r="C9" s="4" t="s">
        <v>10</v>
      </c>
      <c r="D9" s="5">
        <v>20</v>
      </c>
      <c r="E9" s="14">
        <v>1755</v>
      </c>
      <c r="F9" s="55"/>
      <c r="G9" s="14">
        <f t="shared" si="0"/>
        <v>35100</v>
      </c>
      <c r="H9" s="23">
        <f t="shared" si="1"/>
        <v>105300</v>
      </c>
    </row>
    <row r="10" spans="2:8" x14ac:dyDescent="0.3">
      <c r="B10" s="3" t="s">
        <v>11</v>
      </c>
      <c r="C10" s="4" t="s">
        <v>12</v>
      </c>
      <c r="D10" s="5">
        <v>140</v>
      </c>
      <c r="E10" s="14">
        <v>185</v>
      </c>
      <c r="F10" s="55"/>
      <c r="G10" s="14">
        <f t="shared" si="0"/>
        <v>25900</v>
      </c>
      <c r="H10" s="23">
        <f t="shared" si="1"/>
        <v>77700</v>
      </c>
    </row>
    <row r="11" spans="2:8" x14ac:dyDescent="0.3">
      <c r="B11" s="3" t="s">
        <v>11</v>
      </c>
      <c r="C11" s="4" t="s">
        <v>12</v>
      </c>
      <c r="D11" s="5">
        <v>40</v>
      </c>
      <c r="E11" s="14">
        <v>185</v>
      </c>
      <c r="F11" s="55"/>
      <c r="G11" s="14">
        <f t="shared" si="0"/>
        <v>7400</v>
      </c>
      <c r="H11" s="23">
        <f t="shared" si="1"/>
        <v>22200</v>
      </c>
    </row>
    <row r="12" spans="2:8" x14ac:dyDescent="0.3">
      <c r="B12" s="3" t="s">
        <v>13</v>
      </c>
      <c r="C12" s="6" t="s">
        <v>5</v>
      </c>
      <c r="D12" s="5">
        <v>20</v>
      </c>
      <c r="E12" s="14">
        <v>767.5</v>
      </c>
      <c r="F12" s="55"/>
      <c r="G12" s="14">
        <f t="shared" si="0"/>
        <v>15350</v>
      </c>
      <c r="H12" s="23">
        <f t="shared" si="1"/>
        <v>46050</v>
      </c>
    </row>
    <row r="13" spans="2:8" ht="15" thickBot="1" x14ac:dyDescent="0.35">
      <c r="B13" s="3" t="s">
        <v>14</v>
      </c>
      <c r="C13" s="7" t="s">
        <v>5</v>
      </c>
      <c r="D13" s="7">
        <v>20</v>
      </c>
      <c r="E13" s="15">
        <v>767.5</v>
      </c>
      <c r="F13" s="56"/>
      <c r="G13" s="15">
        <f t="shared" si="0"/>
        <v>15350</v>
      </c>
      <c r="H13" s="24">
        <f t="shared" si="1"/>
        <v>46050</v>
      </c>
    </row>
    <row r="14" spans="2:8" s="2" customFormat="1" ht="15.6" thickTop="1" thickBot="1" x14ac:dyDescent="0.35">
      <c r="C14" s="8" t="s">
        <v>15</v>
      </c>
      <c r="D14" s="9"/>
      <c r="E14" s="16">
        <f>SUM(E5:E13)</f>
        <v>8027.51</v>
      </c>
      <c r="F14" s="20"/>
      <c r="G14" s="16">
        <f>SUM(G5:G13)</f>
        <v>217540</v>
      </c>
      <c r="H14" s="25">
        <f>SUM(H5:H13)</f>
        <v>652620</v>
      </c>
    </row>
    <row r="15" spans="2:8" ht="15" thickBot="1" x14ac:dyDescent="0.35"/>
    <row r="16" spans="2:8" s="28" customFormat="1" ht="29.4" thickBot="1" x14ac:dyDescent="0.35">
      <c r="B16" s="43" t="s">
        <v>16</v>
      </c>
      <c r="C16" s="34" t="s">
        <v>27</v>
      </c>
      <c r="D16" s="34" t="s">
        <v>21</v>
      </c>
      <c r="E16" s="36" t="s">
        <v>26</v>
      </c>
      <c r="F16" s="37" t="s">
        <v>24</v>
      </c>
      <c r="G16" s="45" t="s">
        <v>17</v>
      </c>
      <c r="H16" s="46"/>
    </row>
    <row r="17" spans="2:8" ht="15" thickBot="1" x14ac:dyDescent="0.35">
      <c r="C17" s="40" t="s">
        <v>18</v>
      </c>
      <c r="D17" s="41">
        <v>100</v>
      </c>
      <c r="E17" s="42">
        <v>500</v>
      </c>
      <c r="F17" s="57"/>
      <c r="G17" s="47">
        <f>+(E17*D17)-(D17*E17*F17)</f>
        <v>50000</v>
      </c>
      <c r="H17" s="48"/>
    </row>
    <row r="18" spans="2:8" ht="15.6" thickTop="1" thickBot="1" x14ac:dyDescent="0.35">
      <c r="C18" s="8" t="s">
        <v>15</v>
      </c>
      <c r="D18" s="10"/>
      <c r="E18" s="17"/>
      <c r="F18" s="21"/>
      <c r="G18" s="49">
        <f>+G17</f>
        <v>50000</v>
      </c>
      <c r="H18" s="50"/>
    </row>
    <row r="19" spans="2:8" ht="15" thickBot="1" x14ac:dyDescent="0.35"/>
    <row r="20" spans="2:8" s="2" customFormat="1" ht="15" thickBot="1" x14ac:dyDescent="0.35">
      <c r="C20" s="11" t="s">
        <v>19</v>
      </c>
      <c r="D20" s="12"/>
      <c r="E20" s="18"/>
      <c r="F20" s="22"/>
      <c r="G20" s="18"/>
      <c r="H20" s="26">
        <f>+G18+H14</f>
        <v>702620</v>
      </c>
    </row>
    <row r="21" spans="2:8" ht="15" thickBot="1" x14ac:dyDescent="0.35"/>
    <row r="22" spans="2:8" ht="115.8" thickBot="1" x14ac:dyDescent="0.35">
      <c r="B22" s="43" t="s">
        <v>16</v>
      </c>
      <c r="C22" s="44" t="s">
        <v>23</v>
      </c>
    </row>
  </sheetData>
  <sheetProtection algorithmName="SHA-512" hashValue="ulQo4LVGKKpRrtt0AS+lBbmMt3Jqt/AMv5Kew7aY5VFx8s1J5NYDl1G9JOWCE2BptL5R71HJShPgcTBkG2Cd/g==" saltValue="Gc/eBrZgBZCMjLf/HiSKXA==" spinCount="100000" sheet="1" objects="1" scenarios="1"/>
  <mergeCells count="4">
    <mergeCell ref="G16:H16"/>
    <mergeCell ref="G17:H17"/>
    <mergeCell ref="G18:H18"/>
    <mergeCell ref="B2:H2"/>
  </mergeCells>
  <pageMargins left="0.7" right="0.7" top="0.75" bottom="0.75" header="0.3" footer="0.3"/>
  <pageSetup paperSize="9" orientation="portrait" r:id="rId1"/>
  <ignoredErrors>
    <ignoredError sqref="B5:B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schema di offerta</vt:lpstr>
    </vt:vector>
  </TitlesOfParts>
  <Company>Autostrade Per L Italia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Scorsonelli, Riccardo</dc:creator>
  <cp:lastModifiedBy>Scorsonelli, Riccardo</cp:lastModifiedBy>
  <dcterms:created xsi:type="dcterms:W3CDTF">2025-04-08T14:08:05Z</dcterms:created>
  <dcterms:modified xsi:type="dcterms:W3CDTF">2025-04-14T09:00:11Z</dcterms:modified>
</cp:coreProperties>
</file>